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5" yWindow="-105" windowWidth="23250" windowHeight="1257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8" i="1" l="1"/>
  <c r="H80" i="1"/>
  <c r="H75" i="1"/>
  <c r="H69" i="1"/>
  <c r="H62" i="1"/>
  <c r="H48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E81" i="1"/>
  <c r="H81" i="1" s="1"/>
  <c r="E82" i="1"/>
  <c r="H82" i="1" s="1"/>
  <c r="E83" i="1"/>
  <c r="H83" i="1" s="1"/>
  <c r="E84" i="1"/>
  <c r="H84" i="1" s="1"/>
  <c r="E78" i="1"/>
  <c r="H78" i="1" s="1"/>
  <c r="E75" i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E65" i="1"/>
  <c r="H65" i="1" s="1"/>
  <c r="E62" i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 s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C12" i="1"/>
  <c r="C10" i="1" s="1"/>
  <c r="D10" i="1" l="1"/>
  <c r="D85" i="1"/>
  <c r="G85" i="1"/>
  <c r="C160" i="1"/>
  <c r="F85" i="1"/>
  <c r="G10" i="1"/>
  <c r="H85" i="1"/>
  <c r="H10" i="1"/>
  <c r="E85" i="1"/>
  <c r="E10" i="1"/>
  <c r="F160" i="1"/>
  <c r="D160" i="1" l="1"/>
  <c r="G160" i="1"/>
  <c r="H160" i="1"/>
  <c r="E160" i="1"/>
</calcChain>
</file>

<file path=xl/sharedStrings.xml><?xml version="1.0" encoding="utf-8"?>
<sst xmlns="http://schemas.openxmlformats.org/spreadsheetml/2006/main" count="164" uniqueCount="91">
  <si>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</si>
  <si>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</si>
  <si>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</si>
  <si>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</si>
  <si>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</si>
  <si>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</si>
  <si>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</si>
  <si>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</si>
  <si>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</si>
  <si>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</si>
  <si>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</si>
  <si>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</si>
  <si>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</si>
  <si>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</si>
  <si>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</si>
  <si>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</si>
  <si>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</si>
  <si>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</si>
  <si>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</si>
  <si>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</si>
  <si>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</si>
  <si>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</si>
  <si>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</si>
  <si>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</si>
  <si>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</si>
  <si>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</si>
  <si>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</si>
  <si>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</si>
  <si>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</si>
  <si>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</si>
  <si>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</si>
  <si>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</si>
  <si>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</si>
  <si>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</si>
  <si>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</si>
  <si>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</si>
  <si>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</si>
  <si>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</si>
  <si>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</si>
  <si>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</si>
  <si>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</si>
  <si>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</si>
  <si>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</si>
  <si>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</si>
  <si>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</si>
  <si>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</si>
  <si>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</si>
  <si>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</si>
  <si>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</si>
  <si>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</si>
  <si>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</si>
  <si>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</si>
  <si>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</si>
  <si>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</si>
  <si>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</si>
  <si>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</si>
  <si>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</si>
  <si>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</si>
  <si>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</si>
  <si>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</si>
  <si>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</si>
  <si>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</si>
  <si>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</si>
  <si>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</si>
  <si>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</si>
  <si>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</si>
  <si>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</si>
  <si>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</si>
  <si>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</si>
  <si>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</si>
  <si>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</si>
  <si>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</si>
  <si>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</si>
  <si>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</si>
  <si>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</si>
  <si>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</si>
  <si>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</si>
  <si>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</si>
  <si>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</si>
  <si>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</si>
  <si>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</si>
  <si>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</si>
  <si>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</si>
  <si>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</si>
  <si>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</si>
  <si>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</si>
  <si>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</si>
  <si>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</si>
  <si>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2024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</si>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</sst>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941918</xdr:colOff>
      <xdr:row>165</xdr:row>
      <xdr:rowOff>10586</xdr:rowOff>
    </xdr:from>
    <xdr:to>
      <xdr:col>2</xdr:col>
      <xdr:colOff>439252</xdr:colOff>
      <xdr:row>168</xdr:row>
      <xdr:rowOff>1854</xdr:rowOff>
    </xdr:to>
    <xdr:sp macro="" textlink="">
      <xdr:nvSpPr>
        <xdr:cNvPr id="2" name="CuadroTexto 1"/>
        <xdr:cNvSpPr txBox="1"/>
      </xdr:nvSpPr>
      <xdr:spPr>
        <a:xfrm>
          <a:off x="1185335" y="33168169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1037167</xdr:colOff>
      <xdr:row>165</xdr:row>
      <xdr:rowOff>10587</xdr:rowOff>
    </xdr:from>
    <xdr:to>
      <xdr:col>7</xdr:col>
      <xdr:colOff>95292</xdr:colOff>
      <xdr:row>168</xdr:row>
      <xdr:rowOff>1855</xdr:rowOff>
    </xdr:to>
    <xdr:sp macro="" textlink="">
      <xdr:nvSpPr>
        <xdr:cNvPr id="3" name="CuadroTexto 2"/>
        <xdr:cNvSpPr txBox="1"/>
      </xdr:nvSpPr>
      <xdr:spPr>
        <a:xfrm>
          <a:off x="6254750" y="33168170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920751</xdr:colOff>
      <xdr:row>165</xdr:row>
      <xdr:rowOff>10587</xdr:rowOff>
    </xdr:from>
    <xdr:to>
      <xdr:col>7</xdr:col>
      <xdr:colOff>201186</xdr:colOff>
      <xdr:row>165</xdr:row>
      <xdr:rowOff>10588</xdr:rowOff>
    </xdr:to>
    <xdr:cxnSp macro="">
      <xdr:nvCxnSpPr>
        <xdr:cNvPr id="4" name="Conector recto 3"/>
        <xdr:cNvCxnSpPr/>
      </xdr:nvCxnSpPr>
      <xdr:spPr>
        <a:xfrm>
          <a:off x="6138334" y="33168170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882650</xdr:colOff>
      <xdr:row>164</xdr:row>
      <xdr:rowOff>141820</xdr:rowOff>
    </xdr:from>
    <xdr:to>
      <xdr:col>2</xdr:col>
      <xdr:colOff>554669</xdr:colOff>
      <xdr:row>164</xdr:row>
      <xdr:rowOff>141821</xdr:rowOff>
    </xdr:to>
    <xdr:cxnSp macro="">
      <xdr:nvCxnSpPr>
        <xdr:cNvPr id="5" name="Conector recto 4"/>
        <xdr:cNvCxnSpPr/>
      </xdr:nvCxnSpPr>
      <xdr:spPr>
        <a:xfrm>
          <a:off x="1126067" y="33151237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/>
  <dimension ref="B1:R1061"/>
  <sheetViews>
    <sheetView tabSelected="1" topLeftCell="A142" zoomScale="90" zoomScaleNormal="90" workbookViewId="0">
      <selection activeCell="B162" sqref="B16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6.28515625" style="1" bestFit="1" customWidth="1"/>
    <col min="4" max="4" width="15.140625" style="1" bestFit="1" customWidth="1"/>
    <col min="5" max="8" width="16.285156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89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88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16184538271</v>
      </c>
      <c r="D10" s="8">
        <f>SUM(D12,D20,D30,D40,D50,D60,D64,D73,D77)</f>
        <v>1700309749.6199996</v>
      </c>
      <c r="E10" s="28">
        <f t="shared" ref="E10:H10" si="0">SUM(E12,E20,E30,E40,E50,E60,E64,E73,E77)</f>
        <v>17884848020.620003</v>
      </c>
      <c r="F10" s="8">
        <f t="shared" si="0"/>
        <v>17889114238.720001</v>
      </c>
      <c r="G10" s="8">
        <f t="shared" si="0"/>
        <v>17669664142.5</v>
      </c>
      <c r="H10" s="28">
        <f t="shared" si="0"/>
        <v>-4266218.099999506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15471916283</v>
      </c>
      <c r="D12" s="7">
        <f>SUM(D13:D19)</f>
        <v>1479773083.9399998</v>
      </c>
      <c r="E12" s="29">
        <f t="shared" ref="E12:H12" si="1">SUM(E13:E19)</f>
        <v>16951689366.940001</v>
      </c>
      <c r="F12" s="7">
        <f t="shared" si="1"/>
        <v>16951689519.18</v>
      </c>
      <c r="G12" s="7">
        <f t="shared" si="1"/>
        <v>16950266978.18</v>
      </c>
      <c r="H12" s="29">
        <f t="shared" si="1"/>
        <v>-152.2399994134903</v>
      </c>
    </row>
    <row r="13" spans="2:9" ht="24" x14ac:dyDescent="0.2">
      <c r="B13" s="10" t="s">
        <v>14</v>
      </c>
      <c r="C13" s="25">
        <v>6705059699</v>
      </c>
      <c r="D13" s="25">
        <v>1286440171.96</v>
      </c>
      <c r="E13" s="30">
        <f>SUM(C13:D13)</f>
        <v>7991499870.96</v>
      </c>
      <c r="F13" s="26">
        <v>7991499870.96</v>
      </c>
      <c r="G13" s="26">
        <v>7991499870.96</v>
      </c>
      <c r="H13" s="34">
        <f>SUM(E13-F13)</f>
        <v>0</v>
      </c>
    </row>
    <row r="14" spans="2:9" ht="22.9" customHeight="1" x14ac:dyDescent="0.2">
      <c r="B14" s="10" t="s">
        <v>15</v>
      </c>
      <c r="C14" s="25">
        <v>0</v>
      </c>
      <c r="D14" s="25">
        <v>247022528.22</v>
      </c>
      <c r="E14" s="30">
        <f t="shared" ref="E14:E79" si="2">SUM(C14:D14)</f>
        <v>247022528.22</v>
      </c>
      <c r="F14" s="26">
        <v>247022528.22</v>
      </c>
      <c r="G14" s="26">
        <v>247022528.22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4030331812</v>
      </c>
      <c r="D15" s="25">
        <v>693188420.63</v>
      </c>
      <c r="E15" s="30">
        <f t="shared" si="2"/>
        <v>4723520232.6300001</v>
      </c>
      <c r="F15" s="26">
        <v>4723738704.6499996</v>
      </c>
      <c r="G15" s="26">
        <v>4723738704.6499996</v>
      </c>
      <c r="H15" s="34">
        <f t="shared" si="3"/>
        <v>-218472.01999950409</v>
      </c>
    </row>
    <row r="16" spans="2:9" x14ac:dyDescent="0.2">
      <c r="B16" s="10" t="s">
        <v>17</v>
      </c>
      <c r="C16" s="25">
        <v>2391883303</v>
      </c>
      <c r="D16" s="25">
        <v>-779687988.76999998</v>
      </c>
      <c r="E16" s="30">
        <f t="shared" si="2"/>
        <v>1612195314.23</v>
      </c>
      <c r="F16" s="26">
        <v>1612195314.2299998</v>
      </c>
      <c r="G16" s="26">
        <v>1610772773.23</v>
      </c>
      <c r="H16" s="34">
        <f t="shared" si="3"/>
        <v>2.384185791015625E-7</v>
      </c>
    </row>
    <row r="17" spans="2:8" x14ac:dyDescent="0.2">
      <c r="B17" s="10" t="s">
        <v>18</v>
      </c>
      <c r="C17" s="25">
        <v>359227972</v>
      </c>
      <c r="D17" s="25">
        <v>58730068.339999989</v>
      </c>
      <c r="E17" s="30">
        <f t="shared" si="2"/>
        <v>417958040.33999997</v>
      </c>
      <c r="F17" s="26">
        <v>417958040.34000009</v>
      </c>
      <c r="G17" s="26">
        <v>417958040.34000009</v>
      </c>
      <c r="H17" s="34">
        <f t="shared" si="3"/>
        <v>-1.1920928955078125E-7</v>
      </c>
    </row>
    <row r="18" spans="2:8" x14ac:dyDescent="0.2">
      <c r="B18" s="10" t="s">
        <v>19</v>
      </c>
      <c r="C18" s="25">
        <v>0</v>
      </c>
      <c r="D18" s="25">
        <v>0</v>
      </c>
      <c r="E18" s="30">
        <f t="shared" si="2"/>
        <v>0</v>
      </c>
      <c r="F18" s="26">
        <v>0</v>
      </c>
      <c r="G18" s="26">
        <v>0</v>
      </c>
      <c r="H18" s="34">
        <f t="shared" si="3"/>
        <v>0</v>
      </c>
    </row>
    <row r="19" spans="2:8" x14ac:dyDescent="0.2">
      <c r="B19" s="10" t="s">
        <v>20</v>
      </c>
      <c r="C19" s="25">
        <v>1985413497</v>
      </c>
      <c r="D19" s="25">
        <v>-25920116.440000035</v>
      </c>
      <c r="E19" s="30">
        <f t="shared" si="2"/>
        <v>1959493380.5599999</v>
      </c>
      <c r="F19" s="26">
        <v>1959275060.78</v>
      </c>
      <c r="G19" s="26">
        <v>1959275060.78</v>
      </c>
      <c r="H19" s="34">
        <f t="shared" si="3"/>
        <v>218319.77999997139</v>
      </c>
    </row>
    <row r="20" spans="2:8" s="9" customFormat="1" ht="24" x14ac:dyDescent="0.2">
      <c r="B20" s="12" t="s">
        <v>21</v>
      </c>
      <c r="C20" s="7">
        <f>SUM(C21:C29)</f>
        <v>92328205</v>
      </c>
      <c r="D20" s="7">
        <f t="shared" ref="D20:H20" si="4">SUM(D21:D29)</f>
        <v>-10850673.180000003</v>
      </c>
      <c r="E20" s="29">
        <f t="shared" si="4"/>
        <v>81477531.819999993</v>
      </c>
      <c r="F20" s="7">
        <f t="shared" si="4"/>
        <v>81511291.680000007</v>
      </c>
      <c r="G20" s="7">
        <f t="shared" si="4"/>
        <v>61975448.599999994</v>
      </c>
      <c r="H20" s="29">
        <f t="shared" si="4"/>
        <v>-33759.860000000801</v>
      </c>
    </row>
    <row r="21" spans="2:8" ht="24" x14ac:dyDescent="0.2">
      <c r="B21" s="10" t="s">
        <v>22</v>
      </c>
      <c r="C21" s="25">
        <v>29398300</v>
      </c>
      <c r="D21" s="25">
        <v>-10892846.93</v>
      </c>
      <c r="E21" s="30">
        <f t="shared" si="2"/>
        <v>18505453.07</v>
      </c>
      <c r="F21" s="26">
        <v>18517319.23</v>
      </c>
      <c r="G21" s="26">
        <v>16537402.15</v>
      </c>
      <c r="H21" s="34">
        <f t="shared" si="3"/>
        <v>-11866.160000000149</v>
      </c>
    </row>
    <row r="22" spans="2:8" x14ac:dyDescent="0.2">
      <c r="B22" s="10" t="s">
        <v>23</v>
      </c>
      <c r="C22" s="25">
        <v>31383904</v>
      </c>
      <c r="D22" s="25">
        <v>-2535772.9299999997</v>
      </c>
      <c r="E22" s="30">
        <f t="shared" si="2"/>
        <v>28848131.07</v>
      </c>
      <c r="F22" s="26">
        <v>28864156.98</v>
      </c>
      <c r="G22" s="26">
        <v>22052904.300000001</v>
      </c>
      <c r="H22" s="34">
        <f t="shared" si="3"/>
        <v>-16025.910000000149</v>
      </c>
    </row>
    <row r="23" spans="2:8" ht="24" x14ac:dyDescent="0.2">
      <c r="B23" s="10" t="s">
        <v>24</v>
      </c>
      <c r="C23" s="25">
        <v>101000</v>
      </c>
      <c r="D23" s="25">
        <v>-82068.800000000003</v>
      </c>
      <c r="E23" s="30">
        <f t="shared" si="2"/>
        <v>18931.199999999997</v>
      </c>
      <c r="F23" s="26">
        <v>18931.2</v>
      </c>
      <c r="G23" s="26">
        <v>18931.2</v>
      </c>
      <c r="H23" s="34">
        <f t="shared" si="3"/>
        <v>-3.637978807091713E-12</v>
      </c>
    </row>
    <row r="24" spans="2:8" ht="24" x14ac:dyDescent="0.2">
      <c r="B24" s="10" t="s">
        <v>25</v>
      </c>
      <c r="C24" s="25">
        <v>14250482</v>
      </c>
      <c r="D24" s="25">
        <v>3523985.3600000003</v>
      </c>
      <c r="E24" s="30">
        <f t="shared" si="2"/>
        <v>17774467.359999999</v>
      </c>
      <c r="F24" s="26">
        <v>17774467.359999999</v>
      </c>
      <c r="G24" s="26">
        <v>13221111.550000001</v>
      </c>
      <c r="H24" s="34">
        <f t="shared" si="3"/>
        <v>0</v>
      </c>
    </row>
    <row r="25" spans="2:8" ht="23.45" customHeight="1" x14ac:dyDescent="0.2">
      <c r="B25" s="10" t="s">
        <v>26</v>
      </c>
      <c r="C25" s="25">
        <v>388620</v>
      </c>
      <c r="D25" s="25">
        <v>66478.61</v>
      </c>
      <c r="E25" s="30">
        <f t="shared" si="2"/>
        <v>455098.61</v>
      </c>
      <c r="F25" s="26">
        <v>455098.61</v>
      </c>
      <c r="G25" s="26">
        <v>366418.98</v>
      </c>
      <c r="H25" s="34">
        <f t="shared" si="3"/>
        <v>0</v>
      </c>
    </row>
    <row r="26" spans="2:8" x14ac:dyDescent="0.2">
      <c r="B26" s="10" t="s">
        <v>27</v>
      </c>
      <c r="C26" s="25">
        <v>4562994</v>
      </c>
      <c r="D26" s="25">
        <v>-1595634.73</v>
      </c>
      <c r="E26" s="30">
        <f t="shared" si="2"/>
        <v>2967359.27</v>
      </c>
      <c r="F26" s="26">
        <v>2967359.27</v>
      </c>
      <c r="G26" s="26">
        <v>2627135.58</v>
      </c>
      <c r="H26" s="34">
        <f t="shared" si="3"/>
        <v>0</v>
      </c>
    </row>
    <row r="27" spans="2:8" ht="24" x14ac:dyDescent="0.2">
      <c r="B27" s="10" t="s">
        <v>28</v>
      </c>
      <c r="C27" s="25">
        <v>9307300</v>
      </c>
      <c r="D27" s="25">
        <v>-328641.09000000096</v>
      </c>
      <c r="E27" s="30">
        <f t="shared" si="2"/>
        <v>8978658.9099999983</v>
      </c>
      <c r="F27" s="26">
        <v>8984526.6999999993</v>
      </c>
      <c r="G27" s="26">
        <v>4533002.6899999995</v>
      </c>
      <c r="H27" s="34">
        <f t="shared" si="3"/>
        <v>-5867.7900000009686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 x14ac:dyDescent="0.2">
      <c r="B29" s="10" t="s">
        <v>30</v>
      </c>
      <c r="C29" s="25">
        <v>2935605</v>
      </c>
      <c r="D29" s="25">
        <v>993827.33</v>
      </c>
      <c r="E29" s="30">
        <f t="shared" si="2"/>
        <v>3929432.33</v>
      </c>
      <c r="F29" s="26">
        <v>3929432.3299999996</v>
      </c>
      <c r="G29" s="26">
        <v>2618542.1500000004</v>
      </c>
      <c r="H29" s="34">
        <f t="shared" si="3"/>
        <v>4.6566128730773926E-10</v>
      </c>
    </row>
    <row r="30" spans="2:8" s="9" customFormat="1" ht="24" x14ac:dyDescent="0.2">
      <c r="B30" s="12" t="s">
        <v>31</v>
      </c>
      <c r="C30" s="7">
        <f>SUM(C31:C39)</f>
        <v>515332867.56</v>
      </c>
      <c r="D30" s="7">
        <f t="shared" ref="D30:H30" si="5">SUM(D31:D39)</f>
        <v>222621170.82999998</v>
      </c>
      <c r="E30" s="29">
        <f t="shared" si="5"/>
        <v>737954038.38999999</v>
      </c>
      <c r="F30" s="7">
        <f t="shared" si="5"/>
        <v>739097077.13</v>
      </c>
      <c r="G30" s="7">
        <f t="shared" si="5"/>
        <v>565003189.98000002</v>
      </c>
      <c r="H30" s="29">
        <f t="shared" si="5"/>
        <v>-1143038.7400000859</v>
      </c>
    </row>
    <row r="31" spans="2:8" x14ac:dyDescent="0.2">
      <c r="B31" s="10" t="s">
        <v>32</v>
      </c>
      <c r="C31" s="25">
        <v>38529460</v>
      </c>
      <c r="D31" s="25">
        <v>114179678.78999999</v>
      </c>
      <c r="E31" s="30">
        <f t="shared" si="2"/>
        <v>152709138.78999999</v>
      </c>
      <c r="F31" s="26">
        <v>152718994.54000002</v>
      </c>
      <c r="G31" s="26">
        <v>139451817.94</v>
      </c>
      <c r="H31" s="34">
        <f t="shared" si="3"/>
        <v>-9855.7500000298023</v>
      </c>
    </row>
    <row r="32" spans="2:8" x14ac:dyDescent="0.2">
      <c r="B32" s="10" t="s">
        <v>33</v>
      </c>
      <c r="C32" s="25">
        <v>13889764</v>
      </c>
      <c r="D32" s="25">
        <v>454427.64</v>
      </c>
      <c r="E32" s="30">
        <f t="shared" si="2"/>
        <v>14344191.640000001</v>
      </c>
      <c r="F32" s="26">
        <v>14363699.140000001</v>
      </c>
      <c r="G32" s="26">
        <v>11087415.200000001</v>
      </c>
      <c r="H32" s="34">
        <f t="shared" si="3"/>
        <v>-19507.5</v>
      </c>
    </row>
    <row r="33" spans="2:8" ht="24" x14ac:dyDescent="0.2">
      <c r="B33" s="10" t="s">
        <v>34</v>
      </c>
      <c r="C33" s="25">
        <v>8236636</v>
      </c>
      <c r="D33" s="25">
        <v>1601040.8299999996</v>
      </c>
      <c r="E33" s="30">
        <f t="shared" si="2"/>
        <v>9837676.8300000001</v>
      </c>
      <c r="F33" s="26">
        <v>9859263.6500000004</v>
      </c>
      <c r="G33" s="26">
        <v>7374768.8399999999</v>
      </c>
      <c r="H33" s="34">
        <f t="shared" si="3"/>
        <v>-21586.820000000298</v>
      </c>
    </row>
    <row r="34" spans="2:8" ht="24.6" customHeight="1" x14ac:dyDescent="0.2">
      <c r="B34" s="10" t="s">
        <v>35</v>
      </c>
      <c r="C34" s="25">
        <v>42052837</v>
      </c>
      <c r="D34" s="25">
        <v>-23566121.649999999</v>
      </c>
      <c r="E34" s="30">
        <f t="shared" si="2"/>
        <v>18486715.350000001</v>
      </c>
      <c r="F34" s="26">
        <v>18494670.349999998</v>
      </c>
      <c r="G34" s="26">
        <v>13094194.67</v>
      </c>
      <c r="H34" s="34">
        <f t="shared" si="3"/>
        <v>-7954.9999999962747</v>
      </c>
    </row>
    <row r="35" spans="2:8" ht="24" x14ac:dyDescent="0.2">
      <c r="B35" s="10" t="s">
        <v>36</v>
      </c>
      <c r="C35" s="25">
        <v>18116099</v>
      </c>
      <c r="D35" s="25">
        <v>-7487643.1899999995</v>
      </c>
      <c r="E35" s="30">
        <f t="shared" si="2"/>
        <v>10628455.810000001</v>
      </c>
      <c r="F35" s="26">
        <v>11634794.330000002</v>
      </c>
      <c r="G35" s="26">
        <v>8370402.4800000014</v>
      </c>
      <c r="H35" s="34">
        <f t="shared" si="3"/>
        <v>-1006338.5200000014</v>
      </c>
    </row>
    <row r="36" spans="2:8" ht="24" x14ac:dyDescent="0.2">
      <c r="B36" s="10" t="s">
        <v>37</v>
      </c>
      <c r="C36" s="25">
        <v>114312</v>
      </c>
      <c r="D36" s="25">
        <v>-79233.600000000006</v>
      </c>
      <c r="E36" s="30">
        <f t="shared" si="2"/>
        <v>35078.399999999994</v>
      </c>
      <c r="F36" s="26">
        <v>56703.4</v>
      </c>
      <c r="G36" s="26">
        <v>56703.4</v>
      </c>
      <c r="H36" s="34">
        <f t="shared" si="3"/>
        <v>-21625.000000000007</v>
      </c>
    </row>
    <row r="37" spans="2:8" x14ac:dyDescent="0.2">
      <c r="B37" s="10" t="s">
        <v>38</v>
      </c>
      <c r="C37" s="25">
        <v>11666570</v>
      </c>
      <c r="D37" s="25">
        <v>-2639226.17</v>
      </c>
      <c r="E37" s="30">
        <f t="shared" si="2"/>
        <v>9027343.8300000001</v>
      </c>
      <c r="F37" s="26">
        <v>9029338.8299999982</v>
      </c>
      <c r="G37" s="26">
        <v>9028983.8300000001</v>
      </c>
      <c r="H37" s="34">
        <f t="shared" si="3"/>
        <v>-1994.9999999981374</v>
      </c>
    </row>
    <row r="38" spans="2:8" x14ac:dyDescent="0.2">
      <c r="B38" s="10" t="s">
        <v>39</v>
      </c>
      <c r="C38" s="25">
        <v>15027443</v>
      </c>
      <c r="D38" s="25">
        <v>132243.44</v>
      </c>
      <c r="E38" s="30">
        <f t="shared" si="2"/>
        <v>15159686.439999999</v>
      </c>
      <c r="F38" s="26">
        <v>15199566.59</v>
      </c>
      <c r="G38" s="26">
        <v>14665449.6</v>
      </c>
      <c r="H38" s="34">
        <f t="shared" si="3"/>
        <v>-39880.150000000373</v>
      </c>
    </row>
    <row r="39" spans="2:8" x14ac:dyDescent="0.2">
      <c r="B39" s="10" t="s">
        <v>40</v>
      </c>
      <c r="C39" s="25">
        <v>367699746.56</v>
      </c>
      <c r="D39" s="25">
        <v>140026004.73999998</v>
      </c>
      <c r="E39" s="30">
        <f t="shared" si="2"/>
        <v>507725751.29999995</v>
      </c>
      <c r="F39" s="26">
        <v>507740046.30000001</v>
      </c>
      <c r="G39" s="26">
        <v>361873454.02000004</v>
      </c>
      <c r="H39" s="34">
        <f t="shared" si="3"/>
        <v>-14295.000000059605</v>
      </c>
    </row>
    <row r="40" spans="2:8" s="9" customFormat="1" ht="25.5" customHeight="1" x14ac:dyDescent="0.2">
      <c r="B40" s="12" t="s">
        <v>41</v>
      </c>
      <c r="C40" s="7">
        <f>SUM(C41:C49)</f>
        <v>104960915.44</v>
      </c>
      <c r="D40" s="7">
        <f t="shared" ref="D40:H40" si="6">SUM(D41:D49)</f>
        <v>-7631089.3100000005</v>
      </c>
      <c r="E40" s="29">
        <f t="shared" si="6"/>
        <v>97329826.129999995</v>
      </c>
      <c r="F40" s="7">
        <f t="shared" si="6"/>
        <v>99613998.390000001</v>
      </c>
      <c r="G40" s="7">
        <f t="shared" si="6"/>
        <v>83463859.439999998</v>
      </c>
      <c r="H40" s="29">
        <f t="shared" si="6"/>
        <v>-2284172.2600000054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28596809</v>
      </c>
      <c r="D43" s="25">
        <v>1240505.9699999988</v>
      </c>
      <c r="E43" s="30">
        <f t="shared" si="2"/>
        <v>29837314.969999999</v>
      </c>
      <c r="F43" s="26">
        <v>29837314.969999999</v>
      </c>
      <c r="G43" s="26">
        <v>25169592.82</v>
      </c>
      <c r="H43" s="34">
        <f t="shared" si="3"/>
        <v>0</v>
      </c>
    </row>
    <row r="44" spans="2:8" x14ac:dyDescent="0.2">
      <c r="B44" s="10" t="s">
        <v>45</v>
      </c>
      <c r="C44" s="25">
        <v>76364106.439999998</v>
      </c>
      <c r="D44" s="25">
        <v>-8871595.2799999993</v>
      </c>
      <c r="E44" s="30">
        <f t="shared" si="2"/>
        <v>67492511.159999996</v>
      </c>
      <c r="F44" s="26">
        <v>69776683.420000002</v>
      </c>
      <c r="G44" s="26">
        <v>58294266.620000005</v>
      </c>
      <c r="H44" s="34">
        <f t="shared" si="3"/>
        <v>-2284172.2600000054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16397257.34</v>
      </c>
      <c r="E50" s="29">
        <f t="shared" si="7"/>
        <v>16397257.34</v>
      </c>
      <c r="F50" s="7">
        <f t="shared" si="7"/>
        <v>17202352.34</v>
      </c>
      <c r="G50" s="7">
        <f t="shared" si="7"/>
        <v>8954666.2999999989</v>
      </c>
      <c r="H50" s="29">
        <f t="shared" si="7"/>
        <v>-805095</v>
      </c>
    </row>
    <row r="51" spans="2:8" x14ac:dyDescent="0.2">
      <c r="B51" s="10" t="s">
        <v>52</v>
      </c>
      <c r="C51" s="25">
        <v>0</v>
      </c>
      <c r="D51" s="25">
        <v>7089260.0800000001</v>
      </c>
      <c r="E51" s="30">
        <f t="shared" si="2"/>
        <v>7089260.0800000001</v>
      </c>
      <c r="F51" s="26">
        <v>7089260.0800000001</v>
      </c>
      <c r="G51" s="26">
        <v>1393029.1600000001</v>
      </c>
      <c r="H51" s="34">
        <f t="shared" si="3"/>
        <v>0</v>
      </c>
    </row>
    <row r="52" spans="2:8" x14ac:dyDescent="0.2">
      <c r="B52" s="10" t="s">
        <v>53</v>
      </c>
      <c r="C52" s="25">
        <v>0</v>
      </c>
      <c r="D52" s="25">
        <v>517915.06999999995</v>
      </c>
      <c r="E52" s="30">
        <f t="shared" si="2"/>
        <v>517915.06999999995</v>
      </c>
      <c r="F52" s="26">
        <v>517915.06999999995</v>
      </c>
      <c r="G52" s="26">
        <v>426496.43999999994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1204080</v>
      </c>
      <c r="E53" s="30">
        <f t="shared" si="2"/>
        <v>1204080</v>
      </c>
      <c r="F53" s="26">
        <v>1204080</v>
      </c>
      <c r="G53" s="26">
        <v>-8.3673512563109398E-11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422600</v>
      </c>
      <c r="E54" s="30">
        <f t="shared" si="2"/>
        <v>422600</v>
      </c>
      <c r="F54" s="26">
        <v>1225400</v>
      </c>
      <c r="G54" s="26">
        <v>1225400</v>
      </c>
      <c r="H54" s="34">
        <f t="shared" si="3"/>
        <v>-802800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0</v>
      </c>
      <c r="D56" s="25">
        <v>4101178.4</v>
      </c>
      <c r="E56" s="30">
        <f t="shared" si="2"/>
        <v>4101178.4</v>
      </c>
      <c r="F56" s="26">
        <v>4101178.4000000004</v>
      </c>
      <c r="G56" s="26">
        <v>2845221.91</v>
      </c>
      <c r="H56" s="34">
        <f t="shared" si="3"/>
        <v>-4.6566128730773926E-10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3062223.79</v>
      </c>
      <c r="E59" s="30">
        <f t="shared" si="2"/>
        <v>3062223.79</v>
      </c>
      <c r="F59" s="26">
        <v>3064518.7899999996</v>
      </c>
      <c r="G59" s="26">
        <v>3064518.7899999996</v>
      </c>
      <c r="H59" s="34">
        <f t="shared" si="3"/>
        <v>-2294.9999999995343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9">
        <f t="shared" si="8"/>
        <v>0</v>
      </c>
      <c r="F60" s="7">
        <f t="shared" si="8"/>
        <v>0</v>
      </c>
      <c r="G60" s="7">
        <f t="shared" si="8"/>
        <v>0</v>
      </c>
      <c r="H60" s="29">
        <f t="shared" si="8"/>
        <v>0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3773702.3500000006</v>
      </c>
      <c r="E85" s="31">
        <f t="shared" si="14"/>
        <v>3773702.3500000006</v>
      </c>
      <c r="F85" s="17">
        <f t="shared" si="14"/>
        <v>3773702.3500000006</v>
      </c>
      <c r="G85" s="17">
        <f t="shared" si="14"/>
        <v>3557644.27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42289.07</v>
      </c>
      <c r="E94" s="29">
        <f t="shared" si="18"/>
        <v>42289.07</v>
      </c>
      <c r="F94" s="7">
        <f t="shared" si="18"/>
        <v>42289.07</v>
      </c>
      <c r="G94" s="7">
        <f t="shared" si="18"/>
        <v>42289.07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6858.5</v>
      </c>
      <c r="E95" s="30">
        <f t="shared" si="17"/>
        <v>6858.5</v>
      </c>
      <c r="F95" s="26">
        <v>6858.5</v>
      </c>
      <c r="G95" s="26">
        <v>6858.5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31567.34</v>
      </c>
      <c r="E98" s="30">
        <f t="shared" si="17"/>
        <v>31567.34</v>
      </c>
      <c r="F98" s="26">
        <v>31567.34</v>
      </c>
      <c r="G98" s="26">
        <v>31567.34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754</v>
      </c>
      <c r="E99" s="30">
        <f t="shared" si="17"/>
        <v>754</v>
      </c>
      <c r="F99" s="26">
        <v>754</v>
      </c>
      <c r="G99" s="26">
        <v>754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3109.23</v>
      </c>
      <c r="E101" s="30">
        <f t="shared" si="17"/>
        <v>3109.23</v>
      </c>
      <c r="F101" s="26">
        <v>3109.23</v>
      </c>
      <c r="G101" s="26">
        <v>3109.23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3609427.1200000006</v>
      </c>
      <c r="E104" s="29">
        <f t="shared" si="19"/>
        <v>3609427.1200000006</v>
      </c>
      <c r="F104" s="7">
        <f t="shared" si="19"/>
        <v>3609427.1200000006</v>
      </c>
      <c r="G104" s="7">
        <f t="shared" si="19"/>
        <v>3393369.04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1229954.1000000001</v>
      </c>
      <c r="E107" s="30">
        <f t="shared" si="17"/>
        <v>1229954.1000000001</v>
      </c>
      <c r="F107" s="26">
        <v>1229954.1000000001</v>
      </c>
      <c r="G107" s="26">
        <v>1229954.1000000001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15931.85</v>
      </c>
      <c r="E108" s="30">
        <f t="shared" si="17"/>
        <v>15931.85</v>
      </c>
      <c r="F108" s="26">
        <v>15931.85</v>
      </c>
      <c r="G108" s="26">
        <v>15931.85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2203815.8800000004</v>
      </c>
      <c r="E109" s="30">
        <f t="shared" si="17"/>
        <v>2203815.8800000004</v>
      </c>
      <c r="F109" s="26">
        <v>2203815.8800000004</v>
      </c>
      <c r="G109" s="26">
        <v>1987757.7999999998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37852.050000000003</v>
      </c>
      <c r="E111" s="30">
        <f t="shared" si="17"/>
        <v>37852.050000000003</v>
      </c>
      <c r="F111" s="26">
        <v>37852.050000000003</v>
      </c>
      <c r="G111" s="26">
        <v>37852.050000000003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121873.24</v>
      </c>
      <c r="E112" s="30">
        <f t="shared" si="17"/>
        <v>121873.24</v>
      </c>
      <c r="F112" s="26">
        <v>121873.24</v>
      </c>
      <c r="G112" s="26">
        <v>121873.24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>SUM(D125:D133)</f>
        <v>121986.16</v>
      </c>
      <c r="E124" s="29">
        <f t="shared" ref="E124:H124" si="21">SUM(E125:E133)</f>
        <v>121986.16</v>
      </c>
      <c r="F124" s="7">
        <f t="shared" si="21"/>
        <v>121986.16</v>
      </c>
      <c r="G124" s="7">
        <f t="shared" si="21"/>
        <v>121986.16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22968</v>
      </c>
      <c r="E125" s="30">
        <f t="shared" ref="E125:E130" si="22">SUM(C125:D125)</f>
        <v>22968</v>
      </c>
      <c r="F125" s="26">
        <v>22968</v>
      </c>
      <c r="G125" s="26">
        <v>22968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75296</v>
      </c>
      <c r="E126" s="30">
        <f t="shared" si="22"/>
        <v>75296</v>
      </c>
      <c r="F126" s="26">
        <v>75296</v>
      </c>
      <c r="G126" s="26">
        <v>75296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9078.16</v>
      </c>
      <c r="E127" s="30">
        <f t="shared" si="22"/>
        <v>9078.16</v>
      </c>
      <c r="F127" s="26">
        <v>9078.16</v>
      </c>
      <c r="G127" s="26">
        <v>9078.16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22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22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14644</v>
      </c>
      <c r="E130" s="30">
        <f t="shared" si="22"/>
        <v>14644</v>
      </c>
      <c r="F130" s="26">
        <v>14644</v>
      </c>
      <c r="G130" s="26">
        <v>14644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3">SUM(D135:D137)</f>
        <v>0</v>
      </c>
      <c r="E134" s="29">
        <f t="shared" si="23"/>
        <v>0</v>
      </c>
      <c r="F134" s="7">
        <f t="shared" si="23"/>
        <v>0</v>
      </c>
      <c r="G134" s="7">
        <f t="shared" si="23"/>
        <v>0</v>
      </c>
      <c r="H134" s="29">
        <f t="shared" si="23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4">SUM(D139:D146)</f>
        <v>0</v>
      </c>
      <c r="E138" s="29">
        <f t="shared" si="24"/>
        <v>0</v>
      </c>
      <c r="F138" s="7">
        <f t="shared" si="24"/>
        <v>0</v>
      </c>
      <c r="G138" s="7">
        <f t="shared" si="24"/>
        <v>0</v>
      </c>
      <c r="H138" s="29">
        <f t="shared" si="24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5">SUM(D148:D150)</f>
        <v>0</v>
      </c>
      <c r="E147" s="29">
        <f t="shared" si="25"/>
        <v>0</v>
      </c>
      <c r="F147" s="7">
        <f t="shared" si="25"/>
        <v>0</v>
      </c>
      <c r="G147" s="7">
        <f t="shared" si="25"/>
        <v>0</v>
      </c>
      <c r="H147" s="29">
        <f t="shared" si="25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6">SUM(D152:D158)</f>
        <v>0</v>
      </c>
      <c r="E151" s="29">
        <f t="shared" si="26"/>
        <v>0</v>
      </c>
      <c r="F151" s="7">
        <f t="shared" si="26"/>
        <v>0</v>
      </c>
      <c r="G151" s="7">
        <f t="shared" si="26"/>
        <v>0</v>
      </c>
      <c r="H151" s="29">
        <f t="shared" si="26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7">SUM(C154:D154)</f>
        <v>0</v>
      </c>
      <c r="F154" s="26">
        <v>0</v>
      </c>
      <c r="G154" s="26">
        <v>0</v>
      </c>
      <c r="H154" s="34">
        <f t="shared" ref="H154:H158" si="28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7"/>
        <v>0</v>
      </c>
      <c r="F155" s="26">
        <v>0</v>
      </c>
      <c r="G155" s="26">
        <v>0</v>
      </c>
      <c r="H155" s="34">
        <f t="shared" si="28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7"/>
        <v>0</v>
      </c>
      <c r="F156" s="26">
        <v>0</v>
      </c>
      <c r="G156" s="26">
        <v>0</v>
      </c>
      <c r="H156" s="34">
        <f t="shared" si="28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7"/>
        <v>0</v>
      </c>
      <c r="F157" s="26">
        <v>0</v>
      </c>
      <c r="G157" s="26">
        <v>0</v>
      </c>
      <c r="H157" s="34">
        <f t="shared" si="28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7"/>
        <v>0</v>
      </c>
      <c r="F158" s="26">
        <v>0</v>
      </c>
      <c r="G158" s="26">
        <v>0</v>
      </c>
      <c r="H158" s="34">
        <f t="shared" si="28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16184538271</v>
      </c>
      <c r="D160" s="24">
        <f t="shared" ref="D160:G160" si="29">SUM(D10,D85)</f>
        <v>1704083451.9699996</v>
      </c>
      <c r="E160" s="32">
        <f>SUM(E10,E85)</f>
        <v>17888621722.970001</v>
      </c>
      <c r="F160" s="24">
        <f t="shared" si="29"/>
        <v>17892887941.07</v>
      </c>
      <c r="G160" s="24">
        <f t="shared" si="29"/>
        <v>17673221786.77</v>
      </c>
      <c r="H160" s="32">
        <f>SUM(H10,H85)</f>
        <v>-4266218.099999506</v>
      </c>
    </row>
    <row r="161" spans="2:2" s="35" customFormat="1" x14ac:dyDescent="0.2"/>
    <row r="162" spans="2:2" s="35" customFormat="1" x14ac:dyDescent="0.2">
      <c r="B162" s="55" t="s">
        <v>90</v>
      </c>
    </row>
    <row r="163" spans="2:2" s="35" customFormat="1" x14ac:dyDescent="0.2"/>
    <row r="164" spans="2:2" s="35" customFormat="1" x14ac:dyDescent="0.2"/>
    <row r="165" spans="2:2" s="35" customFormat="1" x14ac:dyDescent="0.2"/>
    <row r="166" spans="2:2" s="35" customFormat="1" x14ac:dyDescent="0.2"/>
    <row r="167" spans="2:2" s="35" customFormat="1" x14ac:dyDescent="0.2"/>
    <row r="168" spans="2:2" s="35" customFormat="1" x14ac:dyDescent="0.2"/>
    <row r="169" spans="2:2" s="35" customFormat="1" x14ac:dyDescent="0.2"/>
    <row r="170" spans="2:2" s="35" customFormat="1" x14ac:dyDescent="0.2"/>
    <row r="171" spans="2:2" s="35" customFormat="1" x14ac:dyDescent="0.2"/>
    <row r="172" spans="2:2" s="35" customFormat="1" x14ac:dyDescent="0.2"/>
    <row r="173" spans="2:2" s="35" customFormat="1" x14ac:dyDescent="0.2"/>
    <row r="174" spans="2:2" s="35" customFormat="1" x14ac:dyDescent="0.2"/>
    <row r="175" spans="2:2" s="35" customFormat="1" x14ac:dyDescent="0.2"/>
    <row r="176" spans="2:2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62992125984251968" right="0.62992125984251968" top="0.74803149606299213" bottom="0.74803149606299213" header="0.31496062992125984" footer="0.31496062992125984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2025-01-28T13:19:32Z</cp:lastPrinted>
  <dcterms:created xsi:type="dcterms:W3CDTF">2020-01-08T21:14:59Z</dcterms:created>
  <dcterms:modified xsi:type="dcterms:W3CDTF">2025-01-28T16:37:50Z</dcterms:modified>
</cp:coreProperties>
</file>